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Péter Pendrive - 2025-09-14\Informatika\Táblázatkezelés\10. évf\4-Testtömeg-index\"/>
    </mc:Choice>
  </mc:AlternateContent>
  <bookViews>
    <workbookView xWindow="0" yWindow="0" windowWidth="25200" windowHeight="11250"/>
  </bookViews>
  <sheets>
    <sheet name="Munk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" i="1" l="1"/>
  <c r="K6" i="1"/>
  <c r="K3" i="1"/>
  <c r="K5" i="1"/>
  <c r="O4" i="1"/>
  <c r="O1" i="1"/>
  <c r="H3" i="1"/>
  <c r="H5" i="1"/>
  <c r="H7" i="1"/>
  <c r="H9" i="1"/>
  <c r="H11" i="1"/>
  <c r="H13" i="1"/>
  <c r="H15" i="1"/>
  <c r="H17" i="1"/>
  <c r="H19" i="1"/>
  <c r="H21" i="1"/>
  <c r="H23" i="1"/>
  <c r="H25" i="1"/>
  <c r="H27" i="1"/>
  <c r="H29" i="1"/>
  <c r="H31" i="1"/>
  <c r="H33" i="1"/>
  <c r="H35" i="1"/>
  <c r="H37" i="1"/>
  <c r="H2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H24" i="1" s="1"/>
  <c r="F25" i="1"/>
  <c r="F26" i="1"/>
  <c r="H26" i="1" s="1"/>
  <c r="F27" i="1"/>
  <c r="F28" i="1"/>
  <c r="H28" i="1" s="1"/>
  <c r="F29" i="1"/>
  <c r="F30" i="1"/>
  <c r="H30" i="1" s="1"/>
  <c r="F31" i="1"/>
  <c r="F32" i="1"/>
  <c r="H32" i="1" s="1"/>
  <c r="F33" i="1"/>
  <c r="F34" i="1"/>
  <c r="H34" i="1" s="1"/>
  <c r="F35" i="1"/>
  <c r="F36" i="1"/>
  <c r="H36" i="1" s="1"/>
  <c r="F37" i="1"/>
  <c r="F38" i="1"/>
  <c r="H38" i="1" s="1"/>
  <c r="F2" i="1"/>
  <c r="C3" i="1"/>
  <c r="O3" i="1" s="1"/>
  <c r="C4" i="1"/>
  <c r="C5" i="1"/>
  <c r="O5" i="1" s="1"/>
  <c r="C6" i="1"/>
  <c r="O6" i="1" s="1"/>
  <c r="C7" i="1"/>
  <c r="O7" i="1" s="1"/>
  <c r="C8" i="1"/>
  <c r="O8" i="1" s="1"/>
  <c r="C9" i="1"/>
  <c r="O9" i="1" s="1"/>
  <c r="C10" i="1"/>
  <c r="O10" i="1" s="1"/>
  <c r="C11" i="1"/>
  <c r="O11" i="1" s="1"/>
  <c r="C12" i="1"/>
  <c r="O12" i="1" s="1"/>
  <c r="C13" i="1"/>
  <c r="O13" i="1" s="1"/>
  <c r="C14" i="1"/>
  <c r="O14" i="1" s="1"/>
  <c r="C15" i="1"/>
  <c r="O15" i="1" s="1"/>
  <c r="C16" i="1"/>
  <c r="O16" i="1" s="1"/>
  <c r="C17" i="1"/>
  <c r="O17" i="1" s="1"/>
  <c r="C18" i="1"/>
  <c r="O18" i="1" s="1"/>
  <c r="C19" i="1"/>
  <c r="O19" i="1" s="1"/>
  <c r="C20" i="1"/>
  <c r="O20" i="1" s="1"/>
  <c r="C21" i="1"/>
  <c r="O21" i="1" s="1"/>
  <c r="C22" i="1"/>
  <c r="O22" i="1" s="1"/>
  <c r="C23" i="1"/>
  <c r="O23" i="1" s="1"/>
  <c r="C24" i="1"/>
  <c r="O24" i="1" s="1"/>
  <c r="C25" i="1"/>
  <c r="O25" i="1" s="1"/>
  <c r="C26" i="1"/>
  <c r="O26" i="1" s="1"/>
  <c r="C27" i="1"/>
  <c r="O27" i="1" s="1"/>
  <c r="C28" i="1"/>
  <c r="O28" i="1" s="1"/>
  <c r="C29" i="1"/>
  <c r="O29" i="1" s="1"/>
  <c r="C30" i="1"/>
  <c r="O30" i="1" s="1"/>
  <c r="C31" i="1"/>
  <c r="O31" i="1" s="1"/>
  <c r="C32" i="1"/>
  <c r="O32" i="1" s="1"/>
  <c r="C33" i="1"/>
  <c r="O33" i="1" s="1"/>
  <c r="C34" i="1"/>
  <c r="O34" i="1" s="1"/>
  <c r="C35" i="1"/>
  <c r="O35" i="1" s="1"/>
  <c r="C36" i="1"/>
  <c r="O36" i="1" s="1"/>
  <c r="C37" i="1"/>
  <c r="O37" i="1" s="1"/>
  <c r="C38" i="1"/>
  <c r="O38" i="1" s="1"/>
  <c r="C2" i="1"/>
  <c r="O2" i="1" s="1"/>
  <c r="G2" i="1" l="1"/>
  <c r="G37" i="1"/>
  <c r="G35" i="1"/>
  <c r="G33" i="1"/>
  <c r="G31" i="1"/>
  <c r="G29" i="1"/>
  <c r="G27" i="1"/>
  <c r="G25" i="1"/>
  <c r="G23" i="1"/>
  <c r="G21" i="1"/>
  <c r="G19" i="1"/>
  <c r="G17" i="1"/>
  <c r="G15" i="1"/>
  <c r="G13" i="1"/>
  <c r="G11" i="1"/>
  <c r="G9" i="1"/>
  <c r="G7" i="1"/>
  <c r="G5" i="1"/>
  <c r="G3" i="1"/>
  <c r="G38" i="1"/>
  <c r="G34" i="1"/>
  <c r="G30" i="1"/>
  <c r="G26" i="1"/>
  <c r="H22" i="1"/>
  <c r="G22" i="1"/>
  <c r="H20" i="1"/>
  <c r="G20" i="1"/>
  <c r="H18" i="1"/>
  <c r="G18" i="1"/>
  <c r="H16" i="1"/>
  <c r="G16" i="1"/>
  <c r="H14" i="1"/>
  <c r="G14" i="1"/>
  <c r="H12" i="1"/>
  <c r="G12" i="1"/>
  <c r="H10" i="1"/>
  <c r="G10" i="1"/>
  <c r="H8" i="1"/>
  <c r="G8" i="1"/>
  <c r="H6" i="1"/>
  <c r="G6" i="1"/>
  <c r="H4" i="1"/>
  <c r="G4" i="1"/>
  <c r="K4" i="1"/>
  <c r="G36" i="1"/>
  <c r="G32" i="1"/>
  <c r="G28" i="1"/>
  <c r="G24" i="1"/>
</calcChain>
</file>

<file path=xl/sharedStrings.xml><?xml version="1.0" encoding="utf-8"?>
<sst xmlns="http://schemas.openxmlformats.org/spreadsheetml/2006/main" count="101" uniqueCount="101">
  <si>
    <t>Vezetéknév</t>
  </si>
  <si>
    <t>Keresztnév</t>
  </si>
  <si>
    <t>Magasság</t>
  </si>
  <si>
    <t>Albert</t>
  </si>
  <si>
    <t>Tarhos</t>
  </si>
  <si>
    <t>Arany</t>
  </si>
  <si>
    <t>Buda</t>
  </si>
  <si>
    <t>Árva</t>
  </si>
  <si>
    <t>Ond</t>
  </si>
  <si>
    <t>Ázsok</t>
  </si>
  <si>
    <t>Kázmér</t>
  </si>
  <si>
    <t>Balogh</t>
  </si>
  <si>
    <t>Detre</t>
  </si>
  <si>
    <t>Cilei</t>
  </si>
  <si>
    <t>Keve</t>
  </si>
  <si>
    <t>Csaba</t>
  </si>
  <si>
    <t>Kende</t>
  </si>
  <si>
    <t>Dömsödi</t>
  </si>
  <si>
    <t>Zénó</t>
  </si>
  <si>
    <t>Endrei</t>
  </si>
  <si>
    <t>Vajk</t>
  </si>
  <si>
    <t>Érmelléki</t>
  </si>
  <si>
    <t>Elemér</t>
  </si>
  <si>
    <t>Fejes</t>
  </si>
  <si>
    <t>Töhötöm</t>
  </si>
  <si>
    <t>Fitos</t>
  </si>
  <si>
    <t>Koppány</t>
  </si>
  <si>
    <t>Göröcs</t>
  </si>
  <si>
    <t>Imre</t>
  </si>
  <si>
    <t>Gyulai</t>
  </si>
  <si>
    <t>Gyula</t>
  </si>
  <si>
    <t>Hajnal</t>
  </si>
  <si>
    <t>Erik</t>
  </si>
  <si>
    <t>Hence</t>
  </si>
  <si>
    <t>Milán</t>
  </si>
  <si>
    <t>István</t>
  </si>
  <si>
    <t>Tas</t>
  </si>
  <si>
    <t>Jakab</t>
  </si>
  <si>
    <t>Lajos</t>
  </si>
  <si>
    <t>Kajtos</t>
  </si>
  <si>
    <t>Vazul</t>
  </si>
  <si>
    <t>Kaszás</t>
  </si>
  <si>
    <t>Tamás</t>
  </si>
  <si>
    <t>Ligeti</t>
  </si>
  <si>
    <t>Krisztián</t>
  </si>
  <si>
    <t>Makács</t>
  </si>
  <si>
    <t>Kolos</t>
  </si>
  <si>
    <t>Nagy</t>
  </si>
  <si>
    <t>Kadosa</t>
  </si>
  <si>
    <t>Nyúl</t>
  </si>
  <si>
    <t>Álmos</t>
  </si>
  <si>
    <t>Orosz</t>
  </si>
  <si>
    <t>Árpád</t>
  </si>
  <si>
    <t>Ördög</t>
  </si>
  <si>
    <t>Előd</t>
  </si>
  <si>
    <t>Ötvös</t>
  </si>
  <si>
    <t>Levente</t>
  </si>
  <si>
    <t>Pálos</t>
  </si>
  <si>
    <t>Kont</t>
  </si>
  <si>
    <t>Rajna</t>
  </si>
  <si>
    <t>Béla</t>
  </si>
  <si>
    <t>Rozsom</t>
  </si>
  <si>
    <t>Huba</t>
  </si>
  <si>
    <t>Sebes</t>
  </si>
  <si>
    <t>Attila</t>
  </si>
  <si>
    <t>Szigeti</t>
  </si>
  <si>
    <t>Zoltán</t>
  </si>
  <si>
    <t>Tisza</t>
  </si>
  <si>
    <t>Ubul</t>
  </si>
  <si>
    <t>Ujvári</t>
  </si>
  <si>
    <t>György</t>
  </si>
  <si>
    <t>Vidák</t>
  </si>
  <si>
    <t>Géza</t>
  </si>
  <si>
    <t>Zala</t>
  </si>
  <si>
    <t>Zerind</t>
  </si>
  <si>
    <t>Zsobó</t>
  </si>
  <si>
    <t>Zsombor</t>
  </si>
  <si>
    <t>TTI</t>
  </si>
  <si>
    <t>Mono-gram</t>
  </si>
  <si>
    <t>Test-tömeg</t>
  </si>
  <si>
    <t>(Minden kategóriában az alsó határ benne van, de a felső nincs.)</t>
  </si>
  <si>
    <t>Testalkat</t>
  </si>
  <si>
    <t>sovány</t>
  </si>
  <si>
    <t>normális</t>
  </si>
  <si>
    <t>túlsúlyos</t>
  </si>
  <si>
    <t>elhízott</t>
  </si>
  <si>
    <t>Átlag feletti?</t>
  </si>
  <si>
    <t>Normálisak átlaga:</t>
  </si>
  <si>
    <t>A legsoványabb:</t>
  </si>
  <si>
    <t>18–25: normális; 18 alatt: sovány</t>
  </si>
  <si>
    <t>Testalkat: 30 és felette: elhízott; 25–30: túlsúlyos;</t>
  </si>
  <si>
    <t>Soványak össztömege:</t>
  </si>
  <si>
    <t>A második legsoványabb:</t>
  </si>
  <si>
    <t>Átlag felettiek aránya:</t>
  </si>
  <si>
    <t>A diagramon a 60 kg. felettiek oszlopa legyen piros!</t>
  </si>
  <si>
    <t>A soványak testtömeg-indexe sárga háttéren</t>
  </si>
  <si>
    <t>piros félkövér számmal jelenjen meg!</t>
  </si>
  <si>
    <t>(A magasságot méterben</t>
  </si>
  <si>
    <t>kell megadni.)</t>
  </si>
  <si>
    <t>Rendezd az adatokat magasság szerint növekvő sorrendbe!</t>
  </si>
  <si>
    <t>Az azonos magasságúakat rendezd testtömeg szerint növekvően!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</si>
</sst>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&quot; cm&quot;"/>
    <numFmt numFmtId="165" formatCode="0&quot; kg&quot;"/>
    <numFmt numFmtId="168" formatCode="0&quot; fő&quot;"/>
  </numFmts>
  <fonts count="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 style="mediumDashed">
        <color auto="1"/>
      </right>
      <top style="thick">
        <color auto="1"/>
      </top>
      <bottom style="mediumDashed">
        <color auto="1"/>
      </bottom>
      <diagonal/>
    </border>
    <border>
      <left style="mediumDashed">
        <color auto="1"/>
      </left>
      <right style="mediumDashed">
        <color auto="1"/>
      </right>
      <top style="thick">
        <color auto="1"/>
      </top>
      <bottom style="mediumDashed">
        <color auto="1"/>
      </bottom>
      <diagonal/>
    </border>
    <border>
      <left style="mediumDashed">
        <color auto="1"/>
      </left>
      <right style="thick">
        <color auto="1"/>
      </right>
      <top style="thick">
        <color auto="1"/>
      </top>
      <bottom style="mediumDashed">
        <color auto="1"/>
      </bottom>
      <diagonal/>
    </border>
    <border>
      <left style="thick">
        <color auto="1"/>
      </left>
      <right style="mediumDashed">
        <color auto="1"/>
      </right>
      <top style="mediumDashed">
        <color auto="1"/>
      </top>
      <bottom style="mediumDashed">
        <color auto="1"/>
      </bottom>
      <diagonal/>
    </border>
    <border>
      <left style="mediumDashed">
        <color auto="1"/>
      </left>
      <right style="mediumDashed">
        <color auto="1"/>
      </right>
      <top style="mediumDashed">
        <color auto="1"/>
      </top>
      <bottom style="mediumDashed">
        <color auto="1"/>
      </bottom>
      <diagonal/>
    </border>
    <border>
      <left style="mediumDashed">
        <color auto="1"/>
      </left>
      <right style="thick">
        <color auto="1"/>
      </right>
      <top style="mediumDashed">
        <color auto="1"/>
      </top>
      <bottom style="mediumDashed">
        <color auto="1"/>
      </bottom>
      <diagonal/>
    </border>
    <border>
      <left style="thick">
        <color auto="1"/>
      </left>
      <right style="mediumDashed">
        <color auto="1"/>
      </right>
      <top style="mediumDashed">
        <color auto="1"/>
      </top>
      <bottom style="thick">
        <color auto="1"/>
      </bottom>
      <diagonal/>
    </border>
    <border>
      <left style="mediumDashed">
        <color auto="1"/>
      </left>
      <right style="mediumDashed">
        <color auto="1"/>
      </right>
      <top style="mediumDashed">
        <color auto="1"/>
      </top>
      <bottom style="thick">
        <color auto="1"/>
      </bottom>
      <diagonal/>
    </border>
    <border>
      <left style="mediumDashed">
        <color auto="1"/>
      </left>
      <right style="thick">
        <color auto="1"/>
      </right>
      <top style="mediumDashed">
        <color auto="1"/>
      </top>
      <bottom style="thick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7">
    <xf numFmtId="0" fontId="0" fillId="0" borderId="0" xfId="0"/>
    <xf numFmtId="0" fontId="0" fillId="0" borderId="1" xfId="0" applyBorder="1"/>
    <xf numFmtId="2" fontId="0" fillId="0" borderId="0" xfId="0" applyNumberFormat="1"/>
    <xf numFmtId="0" fontId="2" fillId="0" borderId="0" xfId="0" applyFont="1" applyAlignment="1">
      <alignment horizontal="center" vertical="center" wrapText="1"/>
    </xf>
    <xf numFmtId="168" fontId="0" fillId="0" borderId="0" xfId="0" applyNumberFormat="1"/>
    <xf numFmtId="0" fontId="0" fillId="0" borderId="0" xfId="0" applyAlignment="1">
      <alignment wrapText="1"/>
    </xf>
    <xf numFmtId="10" fontId="0" fillId="0" borderId="1" xfId="1" applyNumberFormat="1" applyFont="1" applyBorder="1"/>
    <xf numFmtId="165" fontId="0" fillId="0" borderId="1" xfId="0" applyNumberFormat="1" applyBorder="1"/>
    <xf numFmtId="2" fontId="0" fillId="0" borderId="1" xfId="0" applyNumberFormat="1" applyBorder="1"/>
    <xf numFmtId="0" fontId="0" fillId="0" borderId="5" xfId="0" applyBorder="1"/>
    <xf numFmtId="0" fontId="0" fillId="0" borderId="6" xfId="0" applyBorder="1"/>
    <xf numFmtId="164" fontId="0" fillId="0" borderId="6" xfId="0" applyNumberFormat="1" applyBorder="1"/>
    <xf numFmtId="165" fontId="0" fillId="0" borderId="6" xfId="0" applyNumberFormat="1" applyBorder="1"/>
    <xf numFmtId="2" fontId="0" fillId="0" borderId="6" xfId="0" applyNumberFormat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164" fontId="0" fillId="0" borderId="9" xfId="0" applyNumberFormat="1" applyBorder="1"/>
    <xf numFmtId="165" fontId="0" fillId="0" borderId="9" xfId="0" applyNumberFormat="1" applyBorder="1"/>
    <xf numFmtId="2" fontId="0" fillId="0" borderId="9" xfId="0" applyNumberFormat="1" applyBorder="1"/>
    <xf numFmtId="0" fontId="0" fillId="0" borderId="10" xfId="0" applyBorder="1"/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0" xfId="0" applyBorder="1"/>
    <xf numFmtId="2" fontId="0" fillId="0" borderId="6" xfId="0" applyNumberFormat="1" applyBorder="1" applyAlignment="1">
      <alignment horizontal="center"/>
    </xf>
    <xf numFmtId="2" fontId="0" fillId="0" borderId="9" xfId="0" applyNumberFormat="1" applyBorder="1" applyAlignment="1">
      <alignment horizontal="center"/>
    </xf>
  </cellXfs>
  <cellStyles count="2">
    <cellStyle name="Normál" xfId="0" builtinId="0"/>
    <cellStyle name="Százalék" xfId="1" builtinId="5"/>
  </cellStyles>
  <dxfs count="1">
    <dxf>
      <font>
        <b/>
        <i val="0"/>
        <color rgb="FFFF0000"/>
      </font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u-HU"/>
              <a:t>A tíz legalacsonyabb személy testtömege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u-HU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0-39FE-40C3-B302-E5A30E900418}"/>
              </c:ext>
            </c:extLst>
          </c:dPt>
          <c:dPt>
            <c:idx val="8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C-39FE-40C3-B302-E5A30E900418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8-39FE-40C3-B302-E5A30E900418}"/>
              </c:ext>
            </c:extLst>
          </c:dPt>
          <c:cat>
            <c:strRef>
              <c:f>Munka1!$C$2:$C$11</c:f>
              <c:strCache>
                <c:ptCount val="10"/>
                <c:pt idx="0">
                  <c:v>O. Á.</c:v>
                </c:pt>
                <c:pt idx="1">
                  <c:v>Ö. E.</c:v>
                </c:pt>
                <c:pt idx="2">
                  <c:v>Á. O.</c:v>
                </c:pt>
                <c:pt idx="3">
                  <c:v>P. K.</c:v>
                </c:pt>
                <c:pt idx="4">
                  <c:v>I. T.</c:v>
                </c:pt>
                <c:pt idx="5">
                  <c:v>R. H.</c:v>
                </c:pt>
                <c:pt idx="6">
                  <c:v>F. T.</c:v>
                </c:pt>
                <c:pt idx="7">
                  <c:v>E. V.</c:v>
                </c:pt>
                <c:pt idx="8">
                  <c:v>V. G.</c:v>
                </c:pt>
                <c:pt idx="9">
                  <c:v>F. K.</c:v>
                </c:pt>
              </c:strCache>
            </c:strRef>
          </c:cat>
          <c:val>
            <c:numRef>
              <c:f>Munka1!$E$2:$E$11</c:f>
              <c:numCache>
                <c:formatCode>0" kg"</c:formatCode>
                <c:ptCount val="10"/>
                <c:pt idx="0">
                  <c:v>45</c:v>
                </c:pt>
                <c:pt idx="1">
                  <c:v>42</c:v>
                </c:pt>
                <c:pt idx="2">
                  <c:v>54</c:v>
                </c:pt>
                <c:pt idx="3">
                  <c:v>65</c:v>
                </c:pt>
                <c:pt idx="4">
                  <c:v>54</c:v>
                </c:pt>
                <c:pt idx="5">
                  <c:v>48</c:v>
                </c:pt>
                <c:pt idx="6">
                  <c:v>46</c:v>
                </c:pt>
                <c:pt idx="7">
                  <c:v>55</c:v>
                </c:pt>
                <c:pt idx="8">
                  <c:v>65</c:v>
                </c:pt>
                <c:pt idx="9">
                  <c:v>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9FE-40C3-B302-E5A30E9004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141161824"/>
        <c:axId val="1141168480"/>
      </c:barChart>
      <c:catAx>
        <c:axId val="1141161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u-HU"/>
          </a:p>
        </c:txPr>
        <c:crossAx val="1141168480"/>
        <c:crosses val="autoZero"/>
        <c:auto val="1"/>
        <c:lblAlgn val="ctr"/>
        <c:lblOffset val="100"/>
        <c:noMultiLvlLbl val="0"/>
      </c:catAx>
      <c:valAx>
        <c:axId val="11411684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&quot; kg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u-HU"/>
          </a:p>
        </c:txPr>
        <c:crossAx val="11411618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u-HU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161924</xdr:colOff>
      <xdr:row>20</xdr:row>
      <xdr:rowOff>152400</xdr:rowOff>
    </xdr:from>
    <xdr:to>
      <xdr:col>11</xdr:col>
      <xdr:colOff>1724024</xdr:colOff>
      <xdr:row>33</xdr:row>
      <xdr:rowOff>95250</xdr:rowOff>
    </xdr:to>
    <xdr:graphicFrame macro="">
      <xdr:nvGraphicFramePr>
        <xdr:cNvPr id="3" name="Diagram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9</xdr:col>
      <xdr:colOff>66675</xdr:colOff>
      <xdr:row>6</xdr:row>
      <xdr:rowOff>190500</xdr:rowOff>
    </xdr:from>
    <xdr:to>
      <xdr:col>9</xdr:col>
      <xdr:colOff>1381125</xdr:colOff>
      <xdr:row>9</xdr:row>
      <xdr:rowOff>47625</xdr:rowOff>
    </xdr:to>
    <xdr:pic>
      <xdr:nvPicPr>
        <xdr:cNvPr id="4" name="Kép 3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590675"/>
          <a:ext cx="1314450" cy="457200"/>
        </a:xfrm>
        <a:prstGeom prst="rect">
          <a:avLst/>
        </a:prstGeom>
        <a:noFill/>
        <a:ln w="1270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9"/>
  <sheetViews>
    <sheetView tabSelected="1" workbookViewId="0">
      <selection activeCell="L1" sqref="L1"/>
    </sheetView>
  </sheetViews>
  <sheetFormatPr defaultRowHeight="15" x14ac:dyDescent="0.25"/>
  <cols>
    <col min="1" max="1" width="11.5703125" bestFit="1" customWidth="1"/>
    <col min="2" max="2" width="10.85546875" bestFit="1" customWidth="1"/>
    <col min="3" max="3" width="7" bestFit="1" customWidth="1"/>
    <col min="4" max="4" width="9.5703125" bestFit="1" customWidth="1"/>
    <col min="5" max="5" width="6.7109375" bestFit="1" customWidth="1"/>
    <col min="6" max="6" width="5.5703125" bestFit="1" customWidth="1"/>
    <col min="7" max="7" width="7.7109375" customWidth="1"/>
    <col min="8" max="8" width="9" bestFit="1" customWidth="1"/>
    <col min="9" max="9" width="4.140625" customWidth="1"/>
    <col min="10" max="10" width="24.85546875" customWidth="1"/>
    <col min="11" max="11" width="7" customWidth="1"/>
    <col min="12" max="12" width="32.5703125" customWidth="1"/>
    <col min="13" max="13" width="3" bestFit="1" customWidth="1"/>
    <col min="15" max="15" width="6.85546875" bestFit="1" customWidth="1"/>
  </cols>
  <sheetData>
    <row r="1" spans="1:15" ht="31.5" thickTop="1" thickBot="1" x14ac:dyDescent="0.3">
      <c r="A1" s="21" t="s">
        <v>0</v>
      </c>
      <c r="B1" s="22" t="s">
        <v>1</v>
      </c>
      <c r="C1" s="22" t="s">
        <v>78</v>
      </c>
      <c r="D1" s="22" t="s">
        <v>2</v>
      </c>
      <c r="E1" s="22" t="s">
        <v>79</v>
      </c>
      <c r="F1" s="22" t="s">
        <v>77</v>
      </c>
      <c r="G1" s="22" t="s">
        <v>86</v>
      </c>
      <c r="H1" s="23" t="s">
        <v>81</v>
      </c>
      <c r="I1" s="3"/>
      <c r="O1" s="5" t="str">
        <f>C1</f>
        <v>Mono-gram</v>
      </c>
    </row>
    <row r="2" spans="1:15" ht="15.75" thickBot="1" x14ac:dyDescent="0.3">
      <c r="A2" s="9" t="s">
        <v>51</v>
      </c>
      <c r="B2" s="10" t="s">
        <v>52</v>
      </c>
      <c r="C2" s="10" t="str">
        <f>LEFT(A2)&amp;". "&amp;LEFT(B2)&amp;"."</f>
        <v>O. Á.</v>
      </c>
      <c r="D2" s="11">
        <v>151</v>
      </c>
      <c r="E2" s="12">
        <v>45</v>
      </c>
      <c r="F2" s="13">
        <f>E2/(D2*D2/10000)</f>
        <v>19.735976492259113</v>
      </c>
      <c r="G2" s="25" t="str">
        <f>IF(F2&gt;AVERAGE(F$2:F$38),"igen","")</f>
        <v/>
      </c>
      <c r="H2" s="14" t="str">
        <f>VLOOKUP(F2,M$2:N$5,2,TRUE)</f>
        <v>normális</v>
      </c>
      <c r="J2" s="1" t="s">
        <v>93</v>
      </c>
      <c r="K2" s="6">
        <f>COUNTIF(G2:G38,"igen")/37</f>
        <v>0.45945945945945948</v>
      </c>
      <c r="L2" s="4"/>
      <c r="M2">
        <v>0</v>
      </c>
      <c r="N2" t="s">
        <v>82</v>
      </c>
      <c r="O2" t="str">
        <f t="shared" ref="O2:O38" si="0">C2</f>
        <v>O. Á.</v>
      </c>
    </row>
    <row r="3" spans="1:15" ht="15.75" thickBot="1" x14ac:dyDescent="0.3">
      <c r="A3" s="9" t="s">
        <v>53</v>
      </c>
      <c r="B3" s="10" t="s">
        <v>54</v>
      </c>
      <c r="C3" s="10" t="str">
        <f t="shared" ref="C3:C38" si="1">LEFT(A3)&amp;". "&amp;LEFT(B3)&amp;"."</f>
        <v>Ö. E.</v>
      </c>
      <c r="D3" s="11">
        <v>152</v>
      </c>
      <c r="E3" s="12">
        <v>42</v>
      </c>
      <c r="F3" s="13">
        <f t="shared" ref="F3:F38" si="2">E3/(D3*D3/10000)</f>
        <v>18.178670360110804</v>
      </c>
      <c r="G3" s="25" t="str">
        <f t="shared" ref="G3:G38" si="3">IF(F3&gt;AVERAGE(F$2:F$38),"igen","")</f>
        <v/>
      </c>
      <c r="H3" s="14" t="str">
        <f>VLOOKUP(F3,M$2:N$5,2,TRUE)</f>
        <v>normális</v>
      </c>
      <c r="J3" s="1" t="s">
        <v>91</v>
      </c>
      <c r="K3" s="7">
        <f>SUMIF(H2:H38,"sovány",E2:E38)</f>
        <v>199</v>
      </c>
      <c r="L3" s="2"/>
      <c r="M3">
        <v>18</v>
      </c>
      <c r="N3" t="s">
        <v>83</v>
      </c>
      <c r="O3" t="str">
        <f t="shared" si="0"/>
        <v>Ö. E.</v>
      </c>
    </row>
    <row r="4" spans="1:15" ht="15.75" thickBot="1" x14ac:dyDescent="0.3">
      <c r="A4" s="9" t="s">
        <v>7</v>
      </c>
      <c r="B4" s="10" t="s">
        <v>8</v>
      </c>
      <c r="C4" s="10" t="str">
        <f t="shared" si="1"/>
        <v>Á. O.</v>
      </c>
      <c r="D4" s="11">
        <v>155</v>
      </c>
      <c r="E4" s="12">
        <v>54</v>
      </c>
      <c r="F4" s="13">
        <f t="shared" si="2"/>
        <v>22.47658688865765</v>
      </c>
      <c r="G4" s="25" t="str">
        <f t="shared" si="3"/>
        <v/>
      </c>
      <c r="H4" s="14" t="str">
        <f>VLOOKUP(F4,M$2:N$5,2,TRUE)</f>
        <v>normális</v>
      </c>
      <c r="J4" s="1" t="s">
        <v>87</v>
      </c>
      <c r="K4" s="8">
        <f>AVERAGEIF(H2:H38,"normális",F2:F38)</f>
        <v>21.928538885316271</v>
      </c>
      <c r="M4">
        <v>25</v>
      </c>
      <c r="N4" t="s">
        <v>84</v>
      </c>
      <c r="O4" t="str">
        <f t="shared" si="0"/>
        <v>Á. O.</v>
      </c>
    </row>
    <row r="5" spans="1:15" ht="15.75" thickBot="1" x14ac:dyDescent="0.3">
      <c r="A5" s="9" t="s">
        <v>57</v>
      </c>
      <c r="B5" s="10" t="s">
        <v>58</v>
      </c>
      <c r="C5" s="10" t="str">
        <f t="shared" si="1"/>
        <v>P. K.</v>
      </c>
      <c r="D5" s="11">
        <v>155</v>
      </c>
      <c r="E5" s="12">
        <v>65</v>
      </c>
      <c r="F5" s="13">
        <f t="shared" si="2"/>
        <v>27.055150884495319</v>
      </c>
      <c r="G5" s="25" t="str">
        <f t="shared" si="3"/>
        <v>igen</v>
      </c>
      <c r="H5" s="14" t="str">
        <f>VLOOKUP(F5,M$2:N$5,2,TRUE)</f>
        <v>túlsúlyos</v>
      </c>
      <c r="J5" s="1" t="s">
        <v>88</v>
      </c>
      <c r="K5" s="1" t="str">
        <f>VLOOKUP(MIN(F2:F38),F2:O38,10,FALSE)</f>
        <v>N. Á.</v>
      </c>
      <c r="M5">
        <v>30</v>
      </c>
      <c r="N5" t="s">
        <v>85</v>
      </c>
      <c r="O5" t="str">
        <f t="shared" si="0"/>
        <v>P. K.</v>
      </c>
    </row>
    <row r="6" spans="1:15" ht="15.75" thickBot="1" x14ac:dyDescent="0.3">
      <c r="A6" s="9" t="s">
        <v>35</v>
      </c>
      <c r="B6" s="10" t="s">
        <v>36</v>
      </c>
      <c r="C6" s="10" t="str">
        <f t="shared" si="1"/>
        <v>I. T.</v>
      </c>
      <c r="D6" s="11">
        <v>156</v>
      </c>
      <c r="E6" s="12">
        <v>54</v>
      </c>
      <c r="F6" s="13">
        <f t="shared" si="2"/>
        <v>22.189349112426033</v>
      </c>
      <c r="G6" s="25" t="str">
        <f t="shared" si="3"/>
        <v/>
      </c>
      <c r="H6" s="14" t="str">
        <f>VLOOKUP(F6,M$2:N$5,2,TRUE)</f>
        <v>normális</v>
      </c>
      <c r="J6" s="1" t="s">
        <v>92</v>
      </c>
      <c r="K6" s="1" t="str">
        <f>VLOOKUP(SMALL(F2:F38,2),F2:O38,10,FALSE)</f>
        <v>S. A.</v>
      </c>
      <c r="O6" t="str">
        <f t="shared" si="0"/>
        <v>I. T.</v>
      </c>
    </row>
    <row r="7" spans="1:15" ht="15.75" thickBot="1" x14ac:dyDescent="0.3">
      <c r="A7" s="9" t="s">
        <v>61</v>
      </c>
      <c r="B7" s="10" t="s">
        <v>62</v>
      </c>
      <c r="C7" s="10" t="str">
        <f t="shared" si="1"/>
        <v>R. H.</v>
      </c>
      <c r="D7" s="11">
        <v>158</v>
      </c>
      <c r="E7" s="12">
        <v>48</v>
      </c>
      <c r="F7" s="13">
        <f t="shared" si="2"/>
        <v>19.227687870533568</v>
      </c>
      <c r="G7" s="25" t="str">
        <f t="shared" si="3"/>
        <v/>
      </c>
      <c r="H7" s="14" t="str">
        <f>VLOOKUP(F7,M$2:N$5,2,TRUE)</f>
        <v>normális</v>
      </c>
      <c r="O7" t="str">
        <f t="shared" si="0"/>
        <v>R. H.</v>
      </c>
    </row>
    <row r="8" spans="1:15" ht="15.75" thickBot="1" x14ac:dyDescent="0.3">
      <c r="A8" s="9" t="s">
        <v>23</v>
      </c>
      <c r="B8" s="10" t="s">
        <v>24</v>
      </c>
      <c r="C8" s="10" t="str">
        <f t="shared" si="1"/>
        <v>F. T.</v>
      </c>
      <c r="D8" s="11">
        <v>160</v>
      </c>
      <c r="E8" s="12">
        <v>46</v>
      </c>
      <c r="F8" s="13">
        <f t="shared" si="2"/>
        <v>17.96875</v>
      </c>
      <c r="G8" s="25" t="str">
        <f t="shared" si="3"/>
        <v/>
      </c>
      <c r="H8" s="14" t="str">
        <f>VLOOKUP(F8,M$2:N$5,2,TRUE)</f>
        <v>sovány</v>
      </c>
      <c r="K8" t="s">
        <v>97</v>
      </c>
      <c r="O8" t="str">
        <f t="shared" si="0"/>
        <v>F. T.</v>
      </c>
    </row>
    <row r="9" spans="1:15" ht="15.75" thickBot="1" x14ac:dyDescent="0.3">
      <c r="A9" s="9" t="s">
        <v>19</v>
      </c>
      <c r="B9" s="10" t="s">
        <v>20</v>
      </c>
      <c r="C9" s="10" t="str">
        <f t="shared" si="1"/>
        <v>E. V.</v>
      </c>
      <c r="D9" s="11">
        <v>162</v>
      </c>
      <c r="E9" s="12">
        <v>55</v>
      </c>
      <c r="F9" s="13">
        <f t="shared" si="2"/>
        <v>20.957171162932479</v>
      </c>
      <c r="G9" s="25" t="str">
        <f t="shared" si="3"/>
        <v/>
      </c>
      <c r="H9" s="14" t="str">
        <f>VLOOKUP(F9,M$2:N$5,2,TRUE)</f>
        <v>normális</v>
      </c>
      <c r="K9" t="s">
        <v>98</v>
      </c>
      <c r="O9" t="str">
        <f t="shared" si="0"/>
        <v>E. V.</v>
      </c>
    </row>
    <row r="10" spans="1:15" ht="15.75" thickBot="1" x14ac:dyDescent="0.3">
      <c r="A10" s="9" t="s">
        <v>71</v>
      </c>
      <c r="B10" s="10" t="s">
        <v>72</v>
      </c>
      <c r="C10" s="10" t="str">
        <f t="shared" si="1"/>
        <v>V. G.</v>
      </c>
      <c r="D10" s="11">
        <v>162</v>
      </c>
      <c r="E10" s="12">
        <v>65</v>
      </c>
      <c r="F10" s="13">
        <f t="shared" si="2"/>
        <v>24.767565919829295</v>
      </c>
      <c r="G10" s="25" t="str">
        <f t="shared" si="3"/>
        <v>igen</v>
      </c>
      <c r="H10" s="14" t="str">
        <f>VLOOKUP(F10,M$2:N$5,2,TRUE)</f>
        <v>normális</v>
      </c>
      <c r="O10" t="str">
        <f t="shared" si="0"/>
        <v>V. G.</v>
      </c>
    </row>
    <row r="11" spans="1:15" ht="15.75" thickBot="1" x14ac:dyDescent="0.3">
      <c r="A11" s="9" t="s">
        <v>25</v>
      </c>
      <c r="B11" s="10" t="s">
        <v>26</v>
      </c>
      <c r="C11" s="10" t="str">
        <f t="shared" si="1"/>
        <v>F. K.</v>
      </c>
      <c r="D11" s="11">
        <v>162</v>
      </c>
      <c r="E11" s="12">
        <v>77</v>
      </c>
      <c r="F11" s="13">
        <f t="shared" si="2"/>
        <v>29.340039628105473</v>
      </c>
      <c r="G11" s="25" t="str">
        <f t="shared" si="3"/>
        <v>igen</v>
      </c>
      <c r="H11" s="14" t="str">
        <f>VLOOKUP(F11,M$2:N$5,2,TRUE)</f>
        <v>túlsúlyos</v>
      </c>
      <c r="J11" t="s">
        <v>99</v>
      </c>
      <c r="K11" s="24"/>
      <c r="L11" s="24"/>
      <c r="O11" t="str">
        <f t="shared" si="0"/>
        <v>F. K.</v>
      </c>
    </row>
    <row r="12" spans="1:15" ht="15.75" thickBot="1" x14ac:dyDescent="0.3">
      <c r="A12" s="9" t="s">
        <v>49</v>
      </c>
      <c r="B12" s="10" t="s">
        <v>50</v>
      </c>
      <c r="C12" s="10" t="str">
        <f t="shared" si="1"/>
        <v>N. Á.</v>
      </c>
      <c r="D12" s="11">
        <v>163</v>
      </c>
      <c r="E12" s="12">
        <v>47</v>
      </c>
      <c r="F12" s="13">
        <f t="shared" si="2"/>
        <v>17.689788851669238</v>
      </c>
      <c r="G12" s="25" t="str">
        <f t="shared" si="3"/>
        <v/>
      </c>
      <c r="H12" s="14" t="str">
        <f>VLOOKUP(F12,M$2:N$5,2,TRUE)</f>
        <v>sovány</v>
      </c>
      <c r="J12" t="s">
        <v>100</v>
      </c>
      <c r="K12" s="24"/>
      <c r="L12" s="24"/>
      <c r="O12" t="str">
        <f t="shared" si="0"/>
        <v>N. Á.</v>
      </c>
    </row>
    <row r="13" spans="1:15" ht="15.75" thickBot="1" x14ac:dyDescent="0.3">
      <c r="A13" s="9" t="s">
        <v>63</v>
      </c>
      <c r="B13" s="10" t="s">
        <v>64</v>
      </c>
      <c r="C13" s="10" t="str">
        <f t="shared" si="1"/>
        <v>S. A.</v>
      </c>
      <c r="D13" s="11">
        <v>164</v>
      </c>
      <c r="E13" s="12">
        <v>48</v>
      </c>
      <c r="F13" s="13">
        <f t="shared" si="2"/>
        <v>17.846519928613919</v>
      </c>
      <c r="G13" s="25" t="str">
        <f t="shared" si="3"/>
        <v/>
      </c>
      <c r="H13" s="14" t="str">
        <f>VLOOKUP(F13,M$2:N$5,2,TRUE)</f>
        <v>sovány</v>
      </c>
      <c r="K13" s="24"/>
      <c r="L13" s="24"/>
      <c r="O13" t="str">
        <f t="shared" si="0"/>
        <v>S. A.</v>
      </c>
    </row>
    <row r="14" spans="1:15" ht="15.75" thickBot="1" x14ac:dyDescent="0.3">
      <c r="A14" s="9" t="s">
        <v>15</v>
      </c>
      <c r="B14" s="10" t="s">
        <v>16</v>
      </c>
      <c r="C14" s="10" t="str">
        <f t="shared" si="1"/>
        <v>C. K.</v>
      </c>
      <c r="D14" s="11">
        <v>164</v>
      </c>
      <c r="E14" s="12">
        <v>68</v>
      </c>
      <c r="F14" s="13">
        <f t="shared" si="2"/>
        <v>25.282569898869721</v>
      </c>
      <c r="G14" s="25" t="str">
        <f t="shared" si="3"/>
        <v>igen</v>
      </c>
      <c r="H14" s="14" t="str">
        <f>VLOOKUP(F14,M$2:N$5,2,TRUE)</f>
        <v>túlsúlyos</v>
      </c>
      <c r="J14" s="24" t="s">
        <v>90</v>
      </c>
      <c r="K14" s="24"/>
      <c r="L14" s="24"/>
      <c r="O14" t="str">
        <f t="shared" si="0"/>
        <v>C. K.</v>
      </c>
    </row>
    <row r="15" spans="1:15" ht="15.75" thickBot="1" x14ac:dyDescent="0.3">
      <c r="A15" s="9" t="s">
        <v>47</v>
      </c>
      <c r="B15" s="10" t="s">
        <v>48</v>
      </c>
      <c r="C15" s="10" t="str">
        <f t="shared" si="1"/>
        <v>N. K.</v>
      </c>
      <c r="D15" s="11">
        <v>164</v>
      </c>
      <c r="E15" s="12">
        <v>72</v>
      </c>
      <c r="F15" s="13">
        <f t="shared" si="2"/>
        <v>26.76977989292088</v>
      </c>
      <c r="G15" s="25" t="str">
        <f t="shared" si="3"/>
        <v>igen</v>
      </c>
      <c r="H15" s="14" t="str">
        <f>VLOOKUP(F15,M$2:N$5,2,TRUE)</f>
        <v>túlsúlyos</v>
      </c>
      <c r="J15" s="24" t="s">
        <v>89</v>
      </c>
      <c r="K15" s="24"/>
      <c r="L15" s="24"/>
      <c r="O15" t="str">
        <f t="shared" si="0"/>
        <v>N. K.</v>
      </c>
    </row>
    <row r="16" spans="1:15" ht="15.75" thickBot="1" x14ac:dyDescent="0.3">
      <c r="A16" s="9" t="s">
        <v>29</v>
      </c>
      <c r="B16" s="10" t="s">
        <v>30</v>
      </c>
      <c r="C16" s="10" t="str">
        <f t="shared" si="1"/>
        <v>G. G.</v>
      </c>
      <c r="D16" s="11">
        <v>165</v>
      </c>
      <c r="E16" s="12">
        <v>62</v>
      </c>
      <c r="F16" s="13">
        <f t="shared" si="2"/>
        <v>22.773186409550046</v>
      </c>
      <c r="G16" s="25" t="str">
        <f t="shared" si="3"/>
        <v/>
      </c>
      <c r="H16" s="14" t="str">
        <f>VLOOKUP(F16,M$2:N$5,2,TRUE)</f>
        <v>normális</v>
      </c>
      <c r="J16" s="24" t="s">
        <v>80</v>
      </c>
      <c r="K16" s="24"/>
      <c r="L16" s="24"/>
      <c r="O16" t="str">
        <f t="shared" si="0"/>
        <v>G. G.</v>
      </c>
    </row>
    <row r="17" spans="1:15" ht="15.75" thickBot="1" x14ac:dyDescent="0.3">
      <c r="A17" s="9" t="s">
        <v>5</v>
      </c>
      <c r="B17" s="10" t="s">
        <v>6</v>
      </c>
      <c r="C17" s="10" t="str">
        <f t="shared" si="1"/>
        <v>A. B.</v>
      </c>
      <c r="D17" s="11">
        <v>165</v>
      </c>
      <c r="E17" s="12">
        <v>65</v>
      </c>
      <c r="F17" s="13">
        <f t="shared" si="2"/>
        <v>23.875114784205692</v>
      </c>
      <c r="G17" s="25" t="str">
        <f t="shared" si="3"/>
        <v>igen</v>
      </c>
      <c r="H17" s="14" t="str">
        <f>VLOOKUP(F17,M$2:N$5,2,TRUE)</f>
        <v>normális</v>
      </c>
      <c r="J17" s="24"/>
      <c r="K17" s="24"/>
      <c r="L17" s="24"/>
      <c r="O17" t="str">
        <f t="shared" si="0"/>
        <v>A. B.</v>
      </c>
    </row>
    <row r="18" spans="1:15" ht="15.75" thickBot="1" x14ac:dyDescent="0.3">
      <c r="A18" s="9" t="s">
        <v>59</v>
      </c>
      <c r="B18" s="10" t="s">
        <v>60</v>
      </c>
      <c r="C18" s="10" t="str">
        <f t="shared" si="1"/>
        <v>R. B.</v>
      </c>
      <c r="D18" s="11">
        <v>166</v>
      </c>
      <c r="E18" s="12">
        <v>50</v>
      </c>
      <c r="F18" s="13">
        <f t="shared" si="2"/>
        <v>18.144868631151112</v>
      </c>
      <c r="G18" s="25" t="str">
        <f t="shared" si="3"/>
        <v/>
      </c>
      <c r="H18" s="14" t="str">
        <f>VLOOKUP(F18,M$2:N$5,2,TRUE)</f>
        <v>normális</v>
      </c>
      <c r="J18" s="24" t="s">
        <v>95</v>
      </c>
      <c r="O18" t="str">
        <f t="shared" si="0"/>
        <v>R. B.</v>
      </c>
    </row>
    <row r="19" spans="1:15" ht="15.75" thickBot="1" x14ac:dyDescent="0.3">
      <c r="A19" s="9" t="s">
        <v>37</v>
      </c>
      <c r="B19" s="10" t="s">
        <v>38</v>
      </c>
      <c r="C19" s="10" t="str">
        <f t="shared" si="1"/>
        <v>J. L.</v>
      </c>
      <c r="D19" s="11">
        <v>166</v>
      </c>
      <c r="E19" s="12">
        <v>55</v>
      </c>
      <c r="F19" s="13">
        <f t="shared" si="2"/>
        <v>19.959355494266223</v>
      </c>
      <c r="G19" s="25" t="str">
        <f t="shared" si="3"/>
        <v/>
      </c>
      <c r="H19" s="14" t="str">
        <f>VLOOKUP(F19,M$2:N$5,2,TRUE)</f>
        <v>normális</v>
      </c>
      <c r="J19" s="24" t="s">
        <v>96</v>
      </c>
      <c r="O19" t="str">
        <f t="shared" si="0"/>
        <v>J. L.</v>
      </c>
    </row>
    <row r="20" spans="1:15" ht="15.75" thickBot="1" x14ac:dyDescent="0.3">
      <c r="A20" s="9" t="s">
        <v>67</v>
      </c>
      <c r="B20" s="10" t="s">
        <v>68</v>
      </c>
      <c r="C20" s="10" t="str">
        <f t="shared" si="1"/>
        <v>T. U.</v>
      </c>
      <c r="D20" s="11">
        <v>166</v>
      </c>
      <c r="E20" s="12">
        <v>55</v>
      </c>
      <c r="F20" s="13">
        <f t="shared" si="2"/>
        <v>19.959355494266223</v>
      </c>
      <c r="G20" s="25" t="str">
        <f t="shared" si="3"/>
        <v/>
      </c>
      <c r="H20" s="14" t="str">
        <f>VLOOKUP(F20,M$2:N$5,2,TRUE)</f>
        <v>normális</v>
      </c>
      <c r="J20" s="24" t="s">
        <v>94</v>
      </c>
      <c r="O20" t="str">
        <f t="shared" si="0"/>
        <v>T. U.</v>
      </c>
    </row>
    <row r="21" spans="1:15" ht="15.75" thickBot="1" x14ac:dyDescent="0.3">
      <c r="A21" s="9" t="s">
        <v>17</v>
      </c>
      <c r="B21" s="10" t="s">
        <v>18</v>
      </c>
      <c r="C21" s="10" t="str">
        <f t="shared" si="1"/>
        <v>D. Z.</v>
      </c>
      <c r="D21" s="11">
        <v>167</v>
      </c>
      <c r="E21" s="12">
        <v>60</v>
      </c>
      <c r="F21" s="13">
        <f t="shared" si="2"/>
        <v>21.513858510523864</v>
      </c>
      <c r="G21" s="25" t="str">
        <f t="shared" si="3"/>
        <v/>
      </c>
      <c r="H21" s="14" t="str">
        <f>VLOOKUP(F21,M$2:N$5,2,TRUE)</f>
        <v>normális</v>
      </c>
      <c r="O21" t="str">
        <f t="shared" si="0"/>
        <v>D. Z.</v>
      </c>
    </row>
    <row r="22" spans="1:15" ht="15.75" thickBot="1" x14ac:dyDescent="0.3">
      <c r="A22" s="9" t="s">
        <v>31</v>
      </c>
      <c r="B22" s="10" t="s">
        <v>32</v>
      </c>
      <c r="C22" s="10" t="str">
        <f t="shared" si="1"/>
        <v>H. E.</v>
      </c>
      <c r="D22" s="11">
        <v>167</v>
      </c>
      <c r="E22" s="12">
        <v>65</v>
      </c>
      <c r="F22" s="13">
        <f t="shared" si="2"/>
        <v>23.306680053067517</v>
      </c>
      <c r="G22" s="25" t="str">
        <f t="shared" si="3"/>
        <v>igen</v>
      </c>
      <c r="H22" s="14" t="str">
        <f>VLOOKUP(F22,M$2:N$5,2,TRUE)</f>
        <v>normális</v>
      </c>
      <c r="O22" t="str">
        <f t="shared" si="0"/>
        <v>H. E.</v>
      </c>
    </row>
    <row r="23" spans="1:15" ht="15.75" thickBot="1" x14ac:dyDescent="0.3">
      <c r="A23" s="9" t="s">
        <v>11</v>
      </c>
      <c r="B23" s="10" t="s">
        <v>12</v>
      </c>
      <c r="C23" s="10" t="str">
        <f t="shared" si="1"/>
        <v>B. D.</v>
      </c>
      <c r="D23" s="11">
        <v>168</v>
      </c>
      <c r="E23" s="12">
        <v>66</v>
      </c>
      <c r="F23" s="13">
        <f t="shared" si="2"/>
        <v>23.3843537414966</v>
      </c>
      <c r="G23" s="25" t="str">
        <f t="shared" si="3"/>
        <v>igen</v>
      </c>
      <c r="H23" s="14" t="str">
        <f>VLOOKUP(F23,M$2:N$5,2,TRUE)</f>
        <v>normális</v>
      </c>
      <c r="O23" t="str">
        <f t="shared" si="0"/>
        <v>B. D.</v>
      </c>
    </row>
    <row r="24" spans="1:15" ht="15.75" thickBot="1" x14ac:dyDescent="0.3">
      <c r="A24" s="9" t="s">
        <v>33</v>
      </c>
      <c r="B24" s="10" t="s">
        <v>34</v>
      </c>
      <c r="C24" s="10" t="str">
        <f t="shared" si="1"/>
        <v>H. M.</v>
      </c>
      <c r="D24" s="11">
        <v>168</v>
      </c>
      <c r="E24" s="12">
        <v>68</v>
      </c>
      <c r="F24" s="13">
        <f t="shared" si="2"/>
        <v>24.09297052154195</v>
      </c>
      <c r="G24" s="25" t="str">
        <f t="shared" si="3"/>
        <v>igen</v>
      </c>
      <c r="H24" s="14" t="str">
        <f>VLOOKUP(F24,M$2:N$5,2,TRUE)</f>
        <v>normális</v>
      </c>
      <c r="O24" t="str">
        <f t="shared" si="0"/>
        <v>H. M.</v>
      </c>
    </row>
    <row r="25" spans="1:15" ht="15.75" thickBot="1" x14ac:dyDescent="0.3">
      <c r="A25" s="9" t="s">
        <v>3</v>
      </c>
      <c r="B25" s="10" t="s">
        <v>4</v>
      </c>
      <c r="C25" s="10" t="str">
        <f t="shared" si="1"/>
        <v>A. T.</v>
      </c>
      <c r="D25" s="11">
        <v>170</v>
      </c>
      <c r="E25" s="12">
        <v>65</v>
      </c>
      <c r="F25" s="13">
        <f t="shared" si="2"/>
        <v>22.491349480968857</v>
      </c>
      <c r="G25" s="25" t="str">
        <f t="shared" si="3"/>
        <v/>
      </c>
      <c r="H25" s="14" t="str">
        <f>VLOOKUP(F25,M$2:N$5,2,TRUE)</f>
        <v>normális</v>
      </c>
      <c r="O25" t="str">
        <f t="shared" si="0"/>
        <v>A. T.</v>
      </c>
    </row>
    <row r="26" spans="1:15" ht="15.75" thickBot="1" x14ac:dyDescent="0.3">
      <c r="A26" s="9" t="s">
        <v>45</v>
      </c>
      <c r="B26" s="10" t="s">
        <v>46</v>
      </c>
      <c r="C26" s="10" t="str">
        <f t="shared" si="1"/>
        <v>M. K.</v>
      </c>
      <c r="D26" s="11">
        <v>170</v>
      </c>
      <c r="E26" s="12">
        <v>70</v>
      </c>
      <c r="F26" s="13">
        <f t="shared" si="2"/>
        <v>24.221453287197232</v>
      </c>
      <c r="G26" s="25" t="str">
        <f t="shared" si="3"/>
        <v>igen</v>
      </c>
      <c r="H26" s="14" t="str">
        <f>VLOOKUP(F26,M$2:N$5,2,TRUE)</f>
        <v>normális</v>
      </c>
      <c r="O26" t="str">
        <f t="shared" si="0"/>
        <v>M. K.</v>
      </c>
    </row>
    <row r="27" spans="1:15" ht="15.75" thickBot="1" x14ac:dyDescent="0.3">
      <c r="A27" s="9" t="s">
        <v>13</v>
      </c>
      <c r="B27" s="10" t="s">
        <v>14</v>
      </c>
      <c r="C27" s="10" t="str">
        <f t="shared" si="1"/>
        <v>C. K.</v>
      </c>
      <c r="D27" s="11">
        <v>170</v>
      </c>
      <c r="E27" s="12">
        <v>75</v>
      </c>
      <c r="F27" s="13">
        <f t="shared" si="2"/>
        <v>25.951557093425606</v>
      </c>
      <c r="G27" s="25" t="str">
        <f t="shared" si="3"/>
        <v>igen</v>
      </c>
      <c r="H27" s="14" t="str">
        <f>VLOOKUP(F27,M$2:N$5,2,TRUE)</f>
        <v>túlsúlyos</v>
      </c>
      <c r="O27" t="str">
        <f t="shared" si="0"/>
        <v>C. K.</v>
      </c>
    </row>
    <row r="28" spans="1:15" ht="15.75" thickBot="1" x14ac:dyDescent="0.3">
      <c r="A28" s="9" t="s">
        <v>21</v>
      </c>
      <c r="B28" s="10" t="s">
        <v>22</v>
      </c>
      <c r="C28" s="10" t="str">
        <f t="shared" si="1"/>
        <v>É. E.</v>
      </c>
      <c r="D28" s="11">
        <v>171</v>
      </c>
      <c r="E28" s="12">
        <v>80</v>
      </c>
      <c r="F28" s="13">
        <f t="shared" si="2"/>
        <v>27.358845456721724</v>
      </c>
      <c r="G28" s="25" t="str">
        <f t="shared" si="3"/>
        <v>igen</v>
      </c>
      <c r="H28" s="14" t="str">
        <f>VLOOKUP(F28,M$2:N$5,2,TRUE)</f>
        <v>túlsúlyos</v>
      </c>
      <c r="O28" t="str">
        <f t="shared" si="0"/>
        <v>É. E.</v>
      </c>
    </row>
    <row r="29" spans="1:15" ht="15.75" thickBot="1" x14ac:dyDescent="0.3">
      <c r="A29" s="9" t="s">
        <v>43</v>
      </c>
      <c r="B29" s="10" t="s">
        <v>44</v>
      </c>
      <c r="C29" s="10" t="str">
        <f t="shared" si="1"/>
        <v>L. K.</v>
      </c>
      <c r="D29" s="11">
        <v>172</v>
      </c>
      <c r="E29" s="12">
        <v>90</v>
      </c>
      <c r="F29" s="13">
        <f t="shared" si="2"/>
        <v>30.421849648458625</v>
      </c>
      <c r="G29" s="25" t="str">
        <f t="shared" si="3"/>
        <v>igen</v>
      </c>
      <c r="H29" s="14" t="str">
        <f>VLOOKUP(F29,M$2:N$5,2,TRUE)</f>
        <v>elhízott</v>
      </c>
      <c r="O29" t="str">
        <f t="shared" si="0"/>
        <v>L. K.</v>
      </c>
    </row>
    <row r="30" spans="1:15" ht="15.75" thickBot="1" x14ac:dyDescent="0.3">
      <c r="A30" s="9" t="s">
        <v>65</v>
      </c>
      <c r="B30" s="10" t="s">
        <v>66</v>
      </c>
      <c r="C30" s="10" t="str">
        <f t="shared" si="1"/>
        <v>S. Z.</v>
      </c>
      <c r="D30" s="11">
        <v>173</v>
      </c>
      <c r="E30" s="12">
        <v>65</v>
      </c>
      <c r="F30" s="13">
        <f t="shared" si="2"/>
        <v>21.718066089745729</v>
      </c>
      <c r="G30" s="25" t="str">
        <f t="shared" si="3"/>
        <v/>
      </c>
      <c r="H30" s="14" t="str">
        <f>VLOOKUP(F30,M$2:N$5,2,TRUE)</f>
        <v>normális</v>
      </c>
      <c r="O30" t="str">
        <f t="shared" si="0"/>
        <v>S. Z.</v>
      </c>
    </row>
    <row r="31" spans="1:15" ht="15.75" thickBot="1" x14ac:dyDescent="0.3">
      <c r="A31" s="9" t="s">
        <v>27</v>
      </c>
      <c r="B31" s="10" t="s">
        <v>28</v>
      </c>
      <c r="C31" s="10" t="str">
        <f t="shared" si="1"/>
        <v>G. I.</v>
      </c>
      <c r="D31" s="11">
        <v>175</v>
      </c>
      <c r="E31" s="12">
        <v>63</v>
      </c>
      <c r="F31" s="13">
        <f t="shared" si="2"/>
        <v>20.571428571428573</v>
      </c>
      <c r="G31" s="25" t="str">
        <f t="shared" si="3"/>
        <v/>
      </c>
      <c r="H31" s="14" t="str">
        <f>VLOOKUP(F31,M$2:N$5,2,TRUE)</f>
        <v>normális</v>
      </c>
      <c r="O31" t="str">
        <f t="shared" si="0"/>
        <v>G. I.</v>
      </c>
    </row>
    <row r="32" spans="1:15" ht="15.75" thickBot="1" x14ac:dyDescent="0.3">
      <c r="A32" s="9" t="s">
        <v>39</v>
      </c>
      <c r="B32" s="10" t="s">
        <v>40</v>
      </c>
      <c r="C32" s="10" t="str">
        <f t="shared" si="1"/>
        <v>K. V.</v>
      </c>
      <c r="D32" s="11">
        <v>175</v>
      </c>
      <c r="E32" s="12">
        <v>76</v>
      </c>
      <c r="F32" s="13">
        <f t="shared" si="2"/>
        <v>24.816326530612244</v>
      </c>
      <c r="G32" s="25" t="str">
        <f t="shared" si="3"/>
        <v>igen</v>
      </c>
      <c r="H32" s="14" t="str">
        <f>VLOOKUP(F32,M$2:N$5,2,TRUE)</f>
        <v>normális</v>
      </c>
      <c r="O32" t="str">
        <f t="shared" si="0"/>
        <v>K. V.</v>
      </c>
    </row>
    <row r="33" spans="1:15" ht="15.75" thickBot="1" x14ac:dyDescent="0.3">
      <c r="A33" s="9" t="s">
        <v>9</v>
      </c>
      <c r="B33" s="10" t="s">
        <v>10</v>
      </c>
      <c r="C33" s="10" t="str">
        <f t="shared" si="1"/>
        <v>Á. K.</v>
      </c>
      <c r="D33" s="11">
        <v>175</v>
      </c>
      <c r="E33" s="12">
        <v>95</v>
      </c>
      <c r="F33" s="13">
        <f t="shared" si="2"/>
        <v>31.020408163265305</v>
      </c>
      <c r="G33" s="25" t="str">
        <f t="shared" si="3"/>
        <v>igen</v>
      </c>
      <c r="H33" s="14" t="str">
        <f>VLOOKUP(F33,M$2:N$5,2,TRUE)</f>
        <v>elhízott</v>
      </c>
      <c r="O33" t="str">
        <f t="shared" si="0"/>
        <v>Á. K.</v>
      </c>
    </row>
    <row r="34" spans="1:15" ht="15.75" thickBot="1" x14ac:dyDescent="0.3">
      <c r="A34" s="9" t="s">
        <v>55</v>
      </c>
      <c r="B34" s="10" t="s">
        <v>56</v>
      </c>
      <c r="C34" s="10" t="str">
        <f t="shared" si="1"/>
        <v>Ö. L.</v>
      </c>
      <c r="D34" s="11">
        <v>176</v>
      </c>
      <c r="E34" s="12">
        <v>70</v>
      </c>
      <c r="F34" s="13">
        <f t="shared" si="2"/>
        <v>22.598140495867771</v>
      </c>
      <c r="G34" s="25" t="str">
        <f t="shared" si="3"/>
        <v/>
      </c>
      <c r="H34" s="14" t="str">
        <f>VLOOKUP(F34,M$2:N$5,2,TRUE)</f>
        <v>normális</v>
      </c>
      <c r="O34" t="str">
        <f t="shared" si="0"/>
        <v>Ö. L.</v>
      </c>
    </row>
    <row r="35" spans="1:15" ht="15.75" thickBot="1" x14ac:dyDescent="0.3">
      <c r="A35" s="9" t="s">
        <v>41</v>
      </c>
      <c r="B35" s="10" t="s">
        <v>42</v>
      </c>
      <c r="C35" s="10" t="str">
        <f t="shared" si="1"/>
        <v>K. T.</v>
      </c>
      <c r="D35" s="11">
        <v>177</v>
      </c>
      <c r="E35" s="12">
        <v>70</v>
      </c>
      <c r="F35" s="13">
        <f t="shared" si="2"/>
        <v>22.343515592581955</v>
      </c>
      <c r="G35" s="25" t="str">
        <f t="shared" si="3"/>
        <v/>
      </c>
      <c r="H35" s="14" t="str">
        <f>VLOOKUP(F35,M$2:N$5,2,TRUE)</f>
        <v>normális</v>
      </c>
      <c r="O35" t="str">
        <f t="shared" si="0"/>
        <v>K. T.</v>
      </c>
    </row>
    <row r="36" spans="1:15" ht="15.75" thickBot="1" x14ac:dyDescent="0.3">
      <c r="A36" s="9" t="s">
        <v>69</v>
      </c>
      <c r="B36" s="10" t="s">
        <v>70</v>
      </c>
      <c r="C36" s="10" t="str">
        <f t="shared" si="1"/>
        <v>U. G.</v>
      </c>
      <c r="D36" s="11">
        <v>177</v>
      </c>
      <c r="E36" s="12">
        <v>72</v>
      </c>
      <c r="F36" s="13">
        <f t="shared" si="2"/>
        <v>22.98190175237001</v>
      </c>
      <c r="G36" s="25" t="str">
        <f t="shared" si="3"/>
        <v>igen</v>
      </c>
      <c r="H36" s="14" t="str">
        <f>VLOOKUP(F36,M$2:N$5,2,TRUE)</f>
        <v>normális</v>
      </c>
      <c r="O36" t="str">
        <f t="shared" si="0"/>
        <v>U. G.</v>
      </c>
    </row>
    <row r="37" spans="1:15" ht="15.75" thickBot="1" x14ac:dyDescent="0.3">
      <c r="A37" s="9" t="s">
        <v>73</v>
      </c>
      <c r="B37" s="10" t="s">
        <v>74</v>
      </c>
      <c r="C37" s="10" t="str">
        <f t="shared" si="1"/>
        <v>Z. Z.</v>
      </c>
      <c r="D37" s="11">
        <v>178</v>
      </c>
      <c r="E37" s="12">
        <v>88</v>
      </c>
      <c r="F37" s="13">
        <f t="shared" si="2"/>
        <v>27.774270925388208</v>
      </c>
      <c r="G37" s="25" t="str">
        <f t="shared" si="3"/>
        <v>igen</v>
      </c>
      <c r="H37" s="14" t="str">
        <f>VLOOKUP(F37,M$2:N$5,2,TRUE)</f>
        <v>túlsúlyos</v>
      </c>
      <c r="O37" t="str">
        <f t="shared" si="0"/>
        <v>Z. Z.</v>
      </c>
    </row>
    <row r="38" spans="1:15" ht="15.75" thickBot="1" x14ac:dyDescent="0.3">
      <c r="A38" s="15" t="s">
        <v>75</v>
      </c>
      <c r="B38" s="16" t="s">
        <v>76</v>
      </c>
      <c r="C38" s="16" t="str">
        <f t="shared" si="1"/>
        <v>Z. Z.</v>
      </c>
      <c r="D38" s="17">
        <v>180</v>
      </c>
      <c r="E38" s="18">
        <v>58</v>
      </c>
      <c r="F38" s="19">
        <f t="shared" si="2"/>
        <v>17.901234567901234</v>
      </c>
      <c r="G38" s="26" t="str">
        <f t="shared" si="3"/>
        <v/>
      </c>
      <c r="H38" s="20" t="str">
        <f>VLOOKUP(F38,M$2:N$5,2,TRUE)</f>
        <v>sovány</v>
      </c>
      <c r="O38" t="str">
        <f t="shared" si="0"/>
        <v>Z. Z.</v>
      </c>
    </row>
    <row r="39" spans="1:15" ht="15.75" thickTop="1" x14ac:dyDescent="0.25"/>
  </sheetData>
  <sortState ref="A2:E38">
    <sortCondition ref="D2:D38"/>
    <sortCondition ref="E2:E38"/>
  </sortState>
  <conditionalFormatting sqref="F2:F38">
    <cfRule type="cellIs" dxfId="0" priority="1" operator="lessThan">
      <formula>18</formula>
    </cfRule>
  </conditionalFormatting>
  <pageMargins left="0.39370078740157483" right="0.39370078740157483" top="0.39370078740157483" bottom="0.3937007874015748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Szentendrey Rita</dc:creator>
  <cp:lastModifiedBy>Szentendrey Rita</cp:lastModifiedBy>
  <cp:lastPrinted>2025-10-05T11:26:51Z</cp:lastPrinted>
  <dcterms:created xsi:type="dcterms:W3CDTF">2025-10-05T10:15:04Z</dcterms:created>
  <dcterms:modified xsi:type="dcterms:W3CDTF">2025-10-05T11:27:46Z</dcterms:modified>
</cp:coreProperties>
</file>